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680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/>
  <c r="L21"/>
  <c r="M21"/>
  <c r="N21"/>
  <c r="O21"/>
  <c r="P21"/>
  <c r="Q21"/>
  <c r="R21"/>
  <c r="S21"/>
  <c r="T21"/>
  <c r="U21"/>
  <c r="K22"/>
  <c r="L22"/>
  <c r="M22"/>
  <c r="N22"/>
  <c r="O22"/>
  <c r="P22"/>
  <c r="Q22"/>
  <c r="R22"/>
  <c r="S22"/>
  <c r="T22"/>
  <c r="U22"/>
  <c r="J22"/>
  <c r="J21"/>
  <c r="K18"/>
  <c r="J18"/>
  <c r="K20" l="1"/>
  <c r="L18"/>
  <c r="K19" l="1"/>
  <c r="M18"/>
  <c r="J20"/>
  <c r="J19"/>
  <c r="R13"/>
  <c r="K14"/>
  <c r="L14"/>
  <c r="M14"/>
  <c r="N14"/>
  <c r="O14"/>
  <c r="P14"/>
  <c r="Q14"/>
  <c r="R14"/>
  <c r="S14"/>
  <c r="T14"/>
  <c r="U14"/>
  <c r="J14"/>
  <c r="K13"/>
  <c r="L13"/>
  <c r="M13"/>
  <c r="N13"/>
  <c r="O13"/>
  <c r="P13"/>
  <c r="Q13"/>
  <c r="S13"/>
  <c r="T13"/>
  <c r="U13"/>
  <c r="J13"/>
  <c r="J10"/>
  <c r="K10" s="1"/>
  <c r="K6"/>
  <c r="L6"/>
  <c r="M6"/>
  <c r="N6"/>
  <c r="O6"/>
  <c r="P6"/>
  <c r="Q6"/>
  <c r="R6"/>
  <c r="S6"/>
  <c r="T6"/>
  <c r="U6"/>
  <c r="J6"/>
  <c r="K5"/>
  <c r="L5"/>
  <c r="M5"/>
  <c r="N5"/>
  <c r="O5"/>
  <c r="P5"/>
  <c r="Q5"/>
  <c r="R5"/>
  <c r="S5"/>
  <c r="T5"/>
  <c r="U5"/>
  <c r="J5"/>
  <c r="T2"/>
  <c r="U2" s="1"/>
  <c r="Q2"/>
  <c r="R2" s="1"/>
  <c r="S2" s="1"/>
  <c r="L2"/>
  <c r="M2" s="1"/>
  <c r="N2" s="1"/>
  <c r="O2" s="1"/>
  <c r="P2" s="1"/>
  <c r="K2"/>
  <c r="J2"/>
  <c r="J4" l="1"/>
  <c r="J3"/>
  <c r="R4"/>
  <c r="R3"/>
  <c r="U4"/>
  <c r="U3"/>
  <c r="M4"/>
  <c r="M3"/>
  <c r="S4"/>
  <c r="S3"/>
  <c r="O3"/>
  <c r="O4"/>
  <c r="K4"/>
  <c r="K3"/>
  <c r="N4"/>
  <c r="N3"/>
  <c r="Q4"/>
  <c r="Q3"/>
  <c r="T3"/>
  <c r="T4"/>
  <c r="P3"/>
  <c r="P4"/>
  <c r="L3"/>
  <c r="L4"/>
  <c r="K12"/>
  <c r="K11"/>
  <c r="S12"/>
  <c r="S11"/>
  <c r="J12"/>
  <c r="J11"/>
  <c r="Q12"/>
  <c r="Q11"/>
  <c r="M12"/>
  <c r="M11"/>
  <c r="T12"/>
  <c r="T11"/>
  <c r="O12"/>
  <c r="O11"/>
  <c r="N12"/>
  <c r="N11"/>
  <c r="R12"/>
  <c r="R11"/>
  <c r="U12"/>
  <c r="U11"/>
  <c r="P12"/>
  <c r="P11"/>
  <c r="L12"/>
  <c r="L11"/>
  <c r="L20"/>
  <c r="L19"/>
  <c r="N18"/>
  <c r="L10"/>
  <c r="M20" l="1"/>
  <c r="M19"/>
  <c r="O18"/>
  <c r="M10"/>
  <c r="N20" l="1"/>
  <c r="N19"/>
  <c r="P18"/>
  <c r="N10"/>
  <c r="Q18" l="1"/>
  <c r="O20"/>
  <c r="O19"/>
  <c r="O10"/>
  <c r="P20" l="1"/>
  <c r="P19"/>
  <c r="R18"/>
  <c r="P10"/>
  <c r="S18" l="1"/>
  <c r="Q20"/>
  <c r="Q19"/>
  <c r="Q10"/>
  <c r="R20" l="1"/>
  <c r="R19"/>
  <c r="T18"/>
  <c r="R10"/>
  <c r="S19" l="1"/>
  <c r="S20"/>
  <c r="U18"/>
  <c r="S10"/>
  <c r="T20" l="1"/>
  <c r="T19"/>
  <c r="T10"/>
  <c r="U19" l="1"/>
  <c r="U20"/>
  <c r="U10"/>
</calcChain>
</file>

<file path=xl/sharedStrings.xml><?xml version="1.0" encoding="utf-8"?>
<sst xmlns="http://schemas.openxmlformats.org/spreadsheetml/2006/main" count="90" uniqueCount="25">
  <si>
    <t>Vnitřní výpočtová teplota</t>
  </si>
  <si>
    <t>ti</t>
  </si>
  <si>
    <t>Minimální venkovní výpočtová teplot</t>
  </si>
  <si>
    <t>Maximální teplota přívodu otopné vody</t>
  </si>
  <si>
    <t>Maximální teplota zpátečky otopné vody</t>
  </si>
  <si>
    <t>te,min</t>
  </si>
  <si>
    <t>tw1,max</t>
  </si>
  <si>
    <t>tw2,max</t>
  </si>
  <si>
    <t>=</t>
  </si>
  <si>
    <t>°C</t>
  </si>
  <si>
    <t>Střední teplota teplonosné látky</t>
  </si>
  <si>
    <t>Venkovní teplota</t>
  </si>
  <si>
    <t>tm</t>
  </si>
  <si>
    <t>te</t>
  </si>
  <si>
    <t>Teplotní exponent soustavy</t>
  </si>
  <si>
    <t>n</t>
  </si>
  <si>
    <t>Ochlazení teplonosné látky</t>
  </si>
  <si>
    <t>Δt</t>
  </si>
  <si>
    <t>tw1</t>
  </si>
  <si>
    <t>tw2</t>
  </si>
  <si>
    <t>Teplota přivodu otopné vody</t>
  </si>
  <si>
    <t>Teplota zpátečky otopné vody</t>
  </si>
  <si>
    <t>Výchozí stav</t>
  </si>
  <si>
    <t>Denní režim</t>
  </si>
  <si>
    <t>Noční útlum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</si>
</sst>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Teplotní</a:t>
            </a:r>
            <a:r>
              <a:rPr lang="cs-CZ" baseline="0"/>
              <a:t> křivky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tx>
            <c:v>Denní režim - Přívod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List1!$J$2:$U$2</c:f>
              <c:numCache>
                <c:formatCode>General</c:formatCode>
                <c:ptCount val="12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List1!$J$3:$U$3</c:f>
              <c:numCache>
                <c:formatCode>0.0</c:formatCode>
                <c:ptCount val="12"/>
                <c:pt idx="0">
                  <c:v>57</c:v>
                </c:pt>
                <c:pt idx="1">
                  <c:v>54.392140402949281</c:v>
                </c:pt>
                <c:pt idx="2">
                  <c:v>51.741234280385378</c:v>
                </c:pt>
                <c:pt idx="3">
                  <c:v>49.041715738741246</c:v>
                </c:pt>
                <c:pt idx="4">
                  <c:v>46.286558400443205</c:v>
                </c:pt>
                <c:pt idx="5">
                  <c:v>43.466644746639652</c:v>
                </c:pt>
                <c:pt idx="6">
                  <c:v>40.569722386859837</c:v>
                </c:pt>
                <c:pt idx="7">
                  <c:v>37.578549540709275</c:v>
                </c:pt>
                <c:pt idx="8">
                  <c:v>34.467268883997221</c:v>
                </c:pt>
                <c:pt idx="9">
                  <c:v>31.193273679082331</c:v>
                </c:pt>
                <c:pt idx="10">
                  <c:v>27.674509203277147</c:v>
                </c:pt>
                <c:pt idx="11">
                  <c:v>23.691735432391845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4B9-4BE8-B7B7-91DDF9C57DD6}"/>
            </c:ext>
          </c:extLst>
        </c:ser>
        <c:ser>
          <c:idx val="1"/>
          <c:order val="1"/>
          <c:tx>
            <c:v>Denní režim - Zpatečka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List1!$J$2:$U$2</c:f>
              <c:numCache>
                <c:formatCode>General</c:formatCode>
                <c:ptCount val="12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List1!$J$4:$U$4</c:f>
              <c:numCache>
                <c:formatCode>0.0</c:formatCode>
                <c:ptCount val="12"/>
                <c:pt idx="0">
                  <c:v>42</c:v>
                </c:pt>
                <c:pt idx="1">
                  <c:v>40.677854688663572</c:v>
                </c:pt>
                <c:pt idx="2">
                  <c:v>39.312662851813947</c:v>
                </c:pt>
                <c:pt idx="3">
                  <c:v>37.898858595884107</c:v>
                </c:pt>
                <c:pt idx="4">
                  <c:v>36.429415543300344</c:v>
                </c:pt>
                <c:pt idx="5">
                  <c:v>34.895216175211083</c:v>
                </c:pt>
                <c:pt idx="6">
                  <c:v>33.284008101145545</c:v>
                </c:pt>
                <c:pt idx="7">
                  <c:v>31.578549540709275</c:v>
                </c:pt>
                <c:pt idx="8">
                  <c:v>29.752983169711509</c:v>
                </c:pt>
                <c:pt idx="9">
                  <c:v>27.764702250510901</c:v>
                </c:pt>
                <c:pt idx="10">
                  <c:v>25.531652060420001</c:v>
                </c:pt>
                <c:pt idx="11">
                  <c:v>22.83459257524899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B9-4BE8-B7B7-91DDF9C57DD6}"/>
            </c:ext>
          </c:extLst>
        </c:ser>
        <c:ser>
          <c:idx val="3"/>
          <c:order val="2"/>
          <c:tx>
            <c:v>Noční útlum - Přívod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List1!$J$2:$U$2</c:f>
              <c:numCache>
                <c:formatCode>General</c:formatCode>
                <c:ptCount val="12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List1!$J$11:$U$11</c:f>
              <c:numCache>
                <c:formatCode>0.0</c:formatCode>
                <c:ptCount val="12"/>
                <c:pt idx="0">
                  <c:v>54</c:v>
                </c:pt>
                <c:pt idx="1">
                  <c:v>51.591971161002867</c:v>
                </c:pt>
                <c:pt idx="2">
                  <c:v>49.145273409256596</c:v>
                </c:pt>
                <c:pt idx="3">
                  <c:v>46.654906874268775</c:v>
                </c:pt>
                <c:pt idx="4">
                  <c:v>44.1145597253376</c:v>
                </c:pt>
                <c:pt idx="5">
                  <c:v>41.516041648918431</c:v>
                </c:pt>
                <c:pt idx="6">
                  <c:v>38.848346260351086</c:v>
                </c:pt>
                <c:pt idx="7">
                  <c:v>36.09598518063715</c:v>
                </c:pt>
                <c:pt idx="8">
                  <c:v>33.235730643978137</c:v>
                </c:pt>
                <c:pt idx="9">
                  <c:v>30.229308801306406</c:v>
                </c:pt>
                <c:pt idx="10">
                  <c:v>27.003009478004412</c:v>
                </c:pt>
                <c:pt idx="11">
                  <c:v>23.359888245562651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4B9-4BE8-B7B7-91DDF9C57DD6}"/>
            </c:ext>
          </c:extLst>
        </c:ser>
        <c:ser>
          <c:idx val="4"/>
          <c:order val="3"/>
          <c:tx>
            <c:v>Noční útlum - Zpatečka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List1!$J$2:$U$2</c:f>
              <c:numCache>
                <c:formatCode>General</c:formatCode>
                <c:ptCount val="12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List1!$J$12:$U$12</c:f>
              <c:numCache>
                <c:formatCode>0.0</c:formatCode>
                <c:ptCount val="12"/>
                <c:pt idx="0">
                  <c:v>39</c:v>
                </c:pt>
                <c:pt idx="1">
                  <c:v>37.877685446717159</c:v>
                </c:pt>
                <c:pt idx="2">
                  <c:v>36.716701980685166</c:v>
                </c:pt>
                <c:pt idx="3">
                  <c:v>35.512049731411636</c:v>
                </c:pt>
                <c:pt idx="4">
                  <c:v>34.257416868194738</c:v>
                </c:pt>
                <c:pt idx="5">
                  <c:v>32.944613077489862</c:v>
                </c:pt>
                <c:pt idx="6">
                  <c:v>31.562631974636798</c:v>
                </c:pt>
                <c:pt idx="7">
                  <c:v>30.09598518063715</c:v>
                </c:pt>
                <c:pt idx="8">
                  <c:v>28.521444929692425</c:v>
                </c:pt>
                <c:pt idx="9">
                  <c:v>26.800737372734975</c:v>
                </c:pt>
                <c:pt idx="10">
                  <c:v>24.860152335147266</c:v>
                </c:pt>
                <c:pt idx="11">
                  <c:v>22.502745388419797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4B9-4BE8-B7B7-91DDF9C57DD6}"/>
            </c:ext>
          </c:extLst>
        </c:ser>
        <c:ser>
          <c:idx val="2"/>
          <c:order val="4"/>
          <c:tx>
            <c:v>Výchozí stav - Přívod</c:v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List1!$J$18:$U$18</c:f>
              <c:numCache>
                <c:formatCode>General</c:formatCode>
                <c:ptCount val="12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List1!$J$19:$U$19</c:f>
              <c:numCache>
                <c:formatCode>0.0</c:formatCode>
                <c:ptCount val="12"/>
                <c:pt idx="0">
                  <c:v>90</c:v>
                </c:pt>
                <c:pt idx="1">
                  <c:v>85.146241981785465</c:v>
                </c:pt>
                <c:pt idx="2">
                  <c:v>80.204931708289863</c:v>
                </c:pt>
                <c:pt idx="3">
                  <c:v>75.164748718020959</c:v>
                </c:pt>
                <c:pt idx="4">
                  <c:v>70.011402073540651</c:v>
                </c:pt>
                <c:pt idx="5">
                  <c:v>64.72634766871019</c:v>
                </c:pt>
                <c:pt idx="6">
                  <c:v>59.284665387317823</c:v>
                </c:pt>
                <c:pt idx="7">
                  <c:v>53.651287201442599</c:v>
                </c:pt>
                <c:pt idx="8">
                  <c:v>47.773621943238915</c:v>
                </c:pt>
                <c:pt idx="9">
                  <c:v>41.565011841232824</c:v>
                </c:pt>
                <c:pt idx="10">
                  <c:v>34.858565934026153</c:v>
                </c:pt>
                <c:pt idx="11">
                  <c:v>27.208372308012475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A4D-4249-A80C-9681328CDBED}"/>
            </c:ext>
          </c:extLst>
        </c:ser>
        <c:ser>
          <c:idx val="5"/>
          <c:order val="5"/>
          <c:tx>
            <c:v>Výchozí stav - Zpátečka</c:v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List1!$J$18:$U$18</c:f>
              <c:numCache>
                <c:formatCode>General</c:formatCode>
                <c:ptCount val="12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List1!$J$20:$U$20</c:f>
              <c:numCache>
                <c:formatCode>0.0</c:formatCode>
                <c:ptCount val="12"/>
                <c:pt idx="0">
                  <c:v>70</c:v>
                </c:pt>
                <c:pt idx="1">
                  <c:v>66.860527696071188</c:v>
                </c:pt>
                <c:pt idx="2">
                  <c:v>63.633503136861286</c:v>
                </c:pt>
                <c:pt idx="3">
                  <c:v>60.307605860878098</c:v>
                </c:pt>
                <c:pt idx="4">
                  <c:v>56.868544930683512</c:v>
                </c:pt>
                <c:pt idx="5">
                  <c:v>53.297776240138766</c:v>
                </c:pt>
                <c:pt idx="6">
                  <c:v>49.570379673032114</c:v>
                </c:pt>
                <c:pt idx="7">
                  <c:v>45.651287201442599</c:v>
                </c:pt>
                <c:pt idx="8">
                  <c:v>41.487907657524623</c:v>
                </c:pt>
                <c:pt idx="9">
                  <c:v>36.993583269804255</c:v>
                </c:pt>
                <c:pt idx="10">
                  <c:v>32.001423076883292</c:v>
                </c:pt>
                <c:pt idx="11">
                  <c:v>26.065515165155329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A4D-4249-A80C-9681328CDBED}"/>
            </c:ext>
          </c:extLst>
        </c:ser>
        <c:axId val="89732608"/>
        <c:axId val="89739648"/>
      </c:scatterChart>
      <c:valAx>
        <c:axId val="89732608"/>
        <c:scaling>
          <c:orientation val="minMax"/>
          <c:max val="18"/>
          <c:min val="-1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Venkovní</a:t>
                </a:r>
                <a:r>
                  <a:rPr lang="cs-CZ" baseline="0"/>
                  <a:t> teplota [°C]</a:t>
                </a:r>
                <a:endParaRPr lang="cs-CZ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739648"/>
        <c:crosses val="autoZero"/>
        <c:crossBetween val="midCat"/>
      </c:valAx>
      <c:valAx>
        <c:axId val="89739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Teplota</a:t>
                </a:r>
                <a:r>
                  <a:rPr lang="cs-CZ" baseline="0"/>
                  <a:t> otopné vody [°C]</a:t>
                </a:r>
                <a:endParaRPr lang="cs-CZ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732608"/>
        <c:crossesAt val="-15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822081478945572"/>
          <c:y val="0.11768336249635464"/>
          <c:w val="0.20177918521054436"/>
          <c:h val="0.468753280839895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24</xdr:row>
      <xdr:rowOff>85723</xdr:rowOff>
    </xdr:from>
    <xdr:to>
      <xdr:col>17</xdr:col>
      <xdr:colOff>323850</xdr:colOff>
      <xdr:row>49</xdr:row>
      <xdr:rowOff>161924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U22"/>
  <sheetViews>
    <sheetView tabSelected="1" workbookViewId="0">
      <selection activeCell="D21" sqref="D21"/>
    </sheetView>
  </sheetViews>
  <sheetFormatPr defaultRowHeight="15"/>
  <cols>
    <col min="1" max="1" width="39.5703125" customWidth="1"/>
    <col min="3" max="3" width="2" customWidth="1"/>
    <col min="4" max="4" width="4.140625" customWidth="1"/>
    <col min="5" max="5" width="3.140625" customWidth="1"/>
    <col min="6" max="6" width="2.42578125" customWidth="1"/>
    <col min="7" max="7" width="2" customWidth="1"/>
    <col min="8" max="8" width="34.140625" customWidth="1"/>
    <col min="9" max="9" width="4.85546875" customWidth="1"/>
    <col min="10" max="21" width="5.7109375" customWidth="1"/>
  </cols>
  <sheetData>
    <row r="1" spans="1:21">
      <c r="A1" s="3" t="s">
        <v>23</v>
      </c>
    </row>
    <row r="2" spans="1:21" ht="15" customHeight="1">
      <c r="A2" t="s">
        <v>0</v>
      </c>
      <c r="B2" t="s">
        <v>1</v>
      </c>
      <c r="C2" t="s">
        <v>8</v>
      </c>
      <c r="D2">
        <v>20</v>
      </c>
      <c r="E2" t="s">
        <v>9</v>
      </c>
      <c r="H2" t="s">
        <v>11</v>
      </c>
      <c r="I2" t="s">
        <v>13</v>
      </c>
      <c r="J2">
        <f>D3</f>
        <v>-15</v>
      </c>
      <c r="K2">
        <f>J2+3</f>
        <v>-12</v>
      </c>
      <c r="L2">
        <f t="shared" ref="L2:U2" si="0">K2+3</f>
        <v>-9</v>
      </c>
      <c r="M2">
        <f t="shared" si="0"/>
        <v>-6</v>
      </c>
      <c r="N2">
        <f t="shared" si="0"/>
        <v>-3</v>
      </c>
      <c r="O2">
        <f t="shared" si="0"/>
        <v>0</v>
      </c>
      <c r="P2">
        <f t="shared" si="0"/>
        <v>3</v>
      </c>
      <c r="Q2">
        <f t="shared" si="0"/>
        <v>6</v>
      </c>
      <c r="R2">
        <f t="shared" si="0"/>
        <v>9</v>
      </c>
      <c r="S2">
        <f t="shared" si="0"/>
        <v>12</v>
      </c>
      <c r="T2">
        <f t="shared" si="0"/>
        <v>15</v>
      </c>
      <c r="U2">
        <f t="shared" si="0"/>
        <v>18</v>
      </c>
    </row>
    <row r="3" spans="1:21" ht="15" customHeight="1">
      <c r="A3" t="s">
        <v>2</v>
      </c>
      <c r="B3" t="s">
        <v>5</v>
      </c>
      <c r="C3" t="s">
        <v>8</v>
      </c>
      <c r="D3">
        <v>-15</v>
      </c>
      <c r="E3" t="s">
        <v>9</v>
      </c>
      <c r="H3" t="s">
        <v>20</v>
      </c>
      <c r="I3" t="s">
        <v>18</v>
      </c>
      <c r="J3" s="2">
        <f>J5+J6/2</f>
        <v>57</v>
      </c>
      <c r="K3" s="2">
        <f t="shared" ref="K3:U3" si="1">K5+K6/2</f>
        <v>54.392140402949281</v>
      </c>
      <c r="L3" s="2">
        <f t="shared" si="1"/>
        <v>51.741234280385378</v>
      </c>
      <c r="M3" s="2">
        <f t="shared" si="1"/>
        <v>49.041715738741246</v>
      </c>
      <c r="N3" s="2">
        <f t="shared" si="1"/>
        <v>46.286558400443205</v>
      </c>
      <c r="O3" s="2">
        <f t="shared" si="1"/>
        <v>43.466644746639652</v>
      </c>
      <c r="P3" s="2">
        <f t="shared" si="1"/>
        <v>40.569722386859837</v>
      </c>
      <c r="Q3" s="2">
        <f t="shared" si="1"/>
        <v>37.578549540709275</v>
      </c>
      <c r="R3" s="2">
        <f t="shared" si="1"/>
        <v>34.467268883997221</v>
      </c>
      <c r="S3" s="2">
        <f t="shared" si="1"/>
        <v>31.193273679082331</v>
      </c>
      <c r="T3" s="2">
        <f t="shared" si="1"/>
        <v>27.674509203277147</v>
      </c>
      <c r="U3" s="2">
        <f t="shared" si="1"/>
        <v>23.691735432391845</v>
      </c>
    </row>
    <row r="4" spans="1:21" ht="15" customHeight="1">
      <c r="A4" t="s">
        <v>3</v>
      </c>
      <c r="B4" t="s">
        <v>6</v>
      </c>
      <c r="C4" t="s">
        <v>8</v>
      </c>
      <c r="D4" s="3">
        <v>57</v>
      </c>
      <c r="E4" s="3" t="s">
        <v>9</v>
      </c>
      <c r="H4" t="s">
        <v>21</v>
      </c>
      <c r="I4" t="s">
        <v>19</v>
      </c>
      <c r="J4" s="2">
        <f>J5-J6/2</f>
        <v>42</v>
      </c>
      <c r="K4" s="2">
        <f t="shared" ref="K4:U4" si="2">K5-K6/2</f>
        <v>40.677854688663572</v>
      </c>
      <c r="L4" s="2">
        <f t="shared" si="2"/>
        <v>39.312662851813947</v>
      </c>
      <c r="M4" s="2">
        <f t="shared" si="2"/>
        <v>37.898858595884107</v>
      </c>
      <c r="N4" s="2">
        <f t="shared" si="2"/>
        <v>36.429415543300344</v>
      </c>
      <c r="O4" s="2">
        <f t="shared" si="2"/>
        <v>34.895216175211083</v>
      </c>
      <c r="P4" s="2">
        <f t="shared" si="2"/>
        <v>33.284008101145545</v>
      </c>
      <c r="Q4" s="2">
        <f t="shared" si="2"/>
        <v>31.578549540709275</v>
      </c>
      <c r="R4" s="2">
        <f t="shared" si="2"/>
        <v>29.752983169711509</v>
      </c>
      <c r="S4" s="2">
        <f t="shared" si="2"/>
        <v>27.764702250510901</v>
      </c>
      <c r="T4" s="2">
        <f t="shared" si="2"/>
        <v>25.531652060420001</v>
      </c>
      <c r="U4" s="2">
        <f t="shared" si="2"/>
        <v>22.83459257524899</v>
      </c>
    </row>
    <row r="5" spans="1:21" ht="15" customHeight="1">
      <c r="A5" t="s">
        <v>4</v>
      </c>
      <c r="B5" t="s">
        <v>7</v>
      </c>
      <c r="C5" t="s">
        <v>8</v>
      </c>
      <c r="D5" s="3">
        <v>42</v>
      </c>
      <c r="E5" s="3" t="s">
        <v>9</v>
      </c>
      <c r="H5" t="s">
        <v>10</v>
      </c>
      <c r="I5" t="s">
        <v>12</v>
      </c>
      <c r="J5" s="2">
        <f t="shared" ref="J5:U5" si="3">$D$2+(($D$4+$D$5)/2-$D$2)*(((J2-$D$2)/($D$3-$D$2))^(1/$D$6))</f>
        <v>49.5</v>
      </c>
      <c r="K5" s="2">
        <f t="shared" si="3"/>
        <v>47.534997545806426</v>
      </c>
      <c r="L5" s="2">
        <f t="shared" si="3"/>
        <v>45.526948566099662</v>
      </c>
      <c r="M5" s="2">
        <f t="shared" si="3"/>
        <v>43.470287167312677</v>
      </c>
      <c r="N5" s="2">
        <f t="shared" si="3"/>
        <v>41.357986971871775</v>
      </c>
      <c r="O5" s="2">
        <f t="shared" si="3"/>
        <v>39.180930460925367</v>
      </c>
      <c r="P5" s="2">
        <f t="shared" si="3"/>
        <v>36.926865244002691</v>
      </c>
      <c r="Q5" s="2">
        <f t="shared" si="3"/>
        <v>34.578549540709275</v>
      </c>
      <c r="R5" s="2">
        <f t="shared" si="3"/>
        <v>32.110126026854367</v>
      </c>
      <c r="S5" s="2">
        <f t="shared" si="3"/>
        <v>29.478987964796616</v>
      </c>
      <c r="T5" s="2">
        <f t="shared" si="3"/>
        <v>26.603080631848574</v>
      </c>
      <c r="U5" s="2">
        <f t="shared" si="3"/>
        <v>23.263164003820417</v>
      </c>
    </row>
    <row r="6" spans="1:21" ht="15" customHeight="1">
      <c r="A6" t="s">
        <v>14</v>
      </c>
      <c r="B6" t="s">
        <v>15</v>
      </c>
      <c r="C6" t="s">
        <v>8</v>
      </c>
      <c r="D6">
        <v>1.3</v>
      </c>
      <c r="H6" t="s">
        <v>16</v>
      </c>
      <c r="I6" s="1" t="s">
        <v>17</v>
      </c>
      <c r="J6" s="2">
        <f t="shared" ref="J6:U6" si="4">($D$4-$D$5)*((J2-$D$2)/($D$3-$D$2))</f>
        <v>15</v>
      </c>
      <c r="K6" s="2">
        <f t="shared" si="4"/>
        <v>13.714285714285714</v>
      </c>
      <c r="L6" s="2">
        <f t="shared" si="4"/>
        <v>12.428571428571429</v>
      </c>
      <c r="M6" s="2">
        <f t="shared" si="4"/>
        <v>11.142857142857142</v>
      </c>
      <c r="N6" s="2">
        <f t="shared" si="4"/>
        <v>9.8571428571428577</v>
      </c>
      <c r="O6" s="2">
        <f t="shared" si="4"/>
        <v>8.5714285714285712</v>
      </c>
      <c r="P6" s="2">
        <f t="shared" si="4"/>
        <v>7.2857142857142856</v>
      </c>
      <c r="Q6" s="2">
        <f t="shared" si="4"/>
        <v>6</v>
      </c>
      <c r="R6" s="2">
        <f t="shared" si="4"/>
        <v>4.7142857142857144</v>
      </c>
      <c r="S6" s="2">
        <f t="shared" si="4"/>
        <v>3.4285714285714284</v>
      </c>
      <c r="T6" s="2">
        <f t="shared" si="4"/>
        <v>2.1428571428571428</v>
      </c>
      <c r="U6" s="2">
        <f t="shared" si="4"/>
        <v>0.8571428571428571</v>
      </c>
    </row>
    <row r="7" spans="1:21" ht="15" customHeight="1"/>
    <row r="8" spans="1:21" ht="15" customHeight="1"/>
    <row r="9" spans="1:21" ht="15" customHeight="1">
      <c r="A9" s="3" t="s">
        <v>24</v>
      </c>
    </row>
    <row r="10" spans="1:21" ht="15" customHeight="1">
      <c r="A10" t="s">
        <v>0</v>
      </c>
      <c r="B10" t="s">
        <v>1</v>
      </c>
      <c r="C10" t="s">
        <v>8</v>
      </c>
      <c r="D10">
        <v>20</v>
      </c>
      <c r="E10" t="s">
        <v>9</v>
      </c>
      <c r="H10" t="s">
        <v>11</v>
      </c>
      <c r="I10" t="s">
        <v>13</v>
      </c>
      <c r="J10">
        <f>D11</f>
        <v>-15</v>
      </c>
      <c r="K10">
        <f>J10+3</f>
        <v>-12</v>
      </c>
      <c r="L10">
        <f t="shared" ref="L10:U10" si="5">K10+3</f>
        <v>-9</v>
      </c>
      <c r="M10">
        <f t="shared" si="5"/>
        <v>-6</v>
      </c>
      <c r="N10">
        <f t="shared" si="5"/>
        <v>-3</v>
      </c>
      <c r="O10">
        <f t="shared" si="5"/>
        <v>0</v>
      </c>
      <c r="P10">
        <f t="shared" si="5"/>
        <v>3</v>
      </c>
      <c r="Q10">
        <f t="shared" si="5"/>
        <v>6</v>
      </c>
      <c r="R10">
        <f t="shared" si="5"/>
        <v>9</v>
      </c>
      <c r="S10">
        <f t="shared" si="5"/>
        <v>12</v>
      </c>
      <c r="T10">
        <f t="shared" si="5"/>
        <v>15</v>
      </c>
      <c r="U10">
        <f t="shared" si="5"/>
        <v>18</v>
      </c>
    </row>
    <row r="11" spans="1:21" ht="15" customHeight="1">
      <c r="A11" t="s">
        <v>2</v>
      </c>
      <c r="B11" t="s">
        <v>5</v>
      </c>
      <c r="C11" t="s">
        <v>8</v>
      </c>
      <c r="D11">
        <v>-15</v>
      </c>
      <c r="E11" t="s">
        <v>9</v>
      </c>
      <c r="H11" t="s">
        <v>20</v>
      </c>
      <c r="I11" t="s">
        <v>18</v>
      </c>
      <c r="J11" s="2">
        <f>J13+J14/2</f>
        <v>54</v>
      </c>
      <c r="K11" s="2">
        <f t="shared" ref="K11:U11" si="6">K13+K14/2</f>
        <v>51.591971161002867</v>
      </c>
      <c r="L11" s="2">
        <f t="shared" si="6"/>
        <v>49.145273409256596</v>
      </c>
      <c r="M11" s="2">
        <f t="shared" si="6"/>
        <v>46.654906874268775</v>
      </c>
      <c r="N11" s="2">
        <f t="shared" si="6"/>
        <v>44.1145597253376</v>
      </c>
      <c r="O11" s="2">
        <f t="shared" si="6"/>
        <v>41.516041648918431</v>
      </c>
      <c r="P11" s="2">
        <f t="shared" si="6"/>
        <v>38.848346260351086</v>
      </c>
      <c r="Q11" s="2">
        <f t="shared" si="6"/>
        <v>36.09598518063715</v>
      </c>
      <c r="R11" s="2">
        <f t="shared" si="6"/>
        <v>33.235730643978137</v>
      </c>
      <c r="S11" s="2">
        <f t="shared" si="6"/>
        <v>30.229308801306406</v>
      </c>
      <c r="T11" s="2">
        <f t="shared" si="6"/>
        <v>27.003009478004412</v>
      </c>
      <c r="U11" s="2">
        <f t="shared" si="6"/>
        <v>23.359888245562651</v>
      </c>
    </row>
    <row r="12" spans="1:21" ht="15" customHeight="1">
      <c r="A12" t="s">
        <v>3</v>
      </c>
      <c r="B12" t="s">
        <v>6</v>
      </c>
      <c r="C12" t="s">
        <v>8</v>
      </c>
      <c r="D12" s="3">
        <v>54</v>
      </c>
      <c r="E12" s="3" t="s">
        <v>9</v>
      </c>
      <c r="H12" t="s">
        <v>21</v>
      </c>
      <c r="I12" t="s">
        <v>19</v>
      </c>
      <c r="J12" s="2">
        <f>J13-J14/2</f>
        <v>39</v>
      </c>
      <c r="K12" s="2">
        <f t="shared" ref="K12" si="7">K13-K14/2</f>
        <v>37.877685446717159</v>
      </c>
      <c r="L12" s="2">
        <f t="shared" ref="L12" si="8">L13-L14/2</f>
        <v>36.716701980685166</v>
      </c>
      <c r="M12" s="2">
        <f t="shared" ref="M12" si="9">M13-M14/2</f>
        <v>35.512049731411636</v>
      </c>
      <c r="N12" s="2">
        <f t="shared" ref="N12" si="10">N13-N14/2</f>
        <v>34.257416868194738</v>
      </c>
      <c r="O12" s="2">
        <f t="shared" ref="O12" si="11">O13-O14/2</f>
        <v>32.944613077489862</v>
      </c>
      <c r="P12" s="2">
        <f t="shared" ref="P12" si="12">P13-P14/2</f>
        <v>31.562631974636798</v>
      </c>
      <c r="Q12" s="2">
        <f t="shared" ref="Q12" si="13">Q13-Q14/2</f>
        <v>30.09598518063715</v>
      </c>
      <c r="R12" s="2">
        <f t="shared" ref="R12" si="14">R13-R14/2</f>
        <v>28.521444929692425</v>
      </c>
      <c r="S12" s="2">
        <f t="shared" ref="S12" si="15">S13-S14/2</f>
        <v>26.800737372734975</v>
      </c>
      <c r="T12" s="2">
        <f t="shared" ref="T12" si="16">T13-T14/2</f>
        <v>24.860152335147266</v>
      </c>
      <c r="U12" s="2">
        <f t="shared" ref="U12" si="17">U13-U14/2</f>
        <v>22.502745388419797</v>
      </c>
    </row>
    <row r="13" spans="1:21" ht="15" customHeight="1">
      <c r="A13" t="s">
        <v>4</v>
      </c>
      <c r="B13" t="s">
        <v>7</v>
      </c>
      <c r="C13" t="s">
        <v>8</v>
      </c>
      <c r="D13" s="3">
        <v>39</v>
      </c>
      <c r="E13" s="3" t="s">
        <v>9</v>
      </c>
      <c r="H13" t="s">
        <v>10</v>
      </c>
      <c r="I13" t="s">
        <v>12</v>
      </c>
      <c r="J13" s="2">
        <f>$D$10+(($D$12+$D$13)/2-$D$10)*(((J10-$D$10)/($D$11-$D$10))^(1/$D$14))</f>
        <v>46.5</v>
      </c>
      <c r="K13" s="2">
        <f t="shared" ref="K13:U13" si="18">$D$10+(($D$12+$D$13)/2-$D$10)*(((K10-$D$10)/($D$11-$D$10))^(1/$D$14))</f>
        <v>44.734828303860013</v>
      </c>
      <c r="L13" s="2">
        <f t="shared" si="18"/>
        <v>42.930987694970881</v>
      </c>
      <c r="M13" s="2">
        <f t="shared" si="18"/>
        <v>41.083478302840206</v>
      </c>
      <c r="N13" s="2">
        <f t="shared" si="18"/>
        <v>39.185988296766169</v>
      </c>
      <c r="O13" s="2">
        <f t="shared" si="18"/>
        <v>37.230327363204147</v>
      </c>
      <c r="P13" s="2">
        <f t="shared" si="18"/>
        <v>35.20548911749394</v>
      </c>
      <c r="Q13" s="2">
        <f t="shared" si="18"/>
        <v>33.09598518063715</v>
      </c>
      <c r="R13" s="2">
        <f>$D$10+(($D$12+$D$13)/2-$D$10)*(((R10-$D$10)/($D$11-$D$10))^(1/$D$14))</f>
        <v>30.878587786835283</v>
      </c>
      <c r="S13" s="2">
        <f t="shared" si="18"/>
        <v>28.51502308702069</v>
      </c>
      <c r="T13" s="2">
        <f t="shared" si="18"/>
        <v>25.931580906575839</v>
      </c>
      <c r="U13" s="2">
        <f t="shared" si="18"/>
        <v>22.931316816991224</v>
      </c>
    </row>
    <row r="14" spans="1:21" ht="15" customHeight="1">
      <c r="A14" t="s">
        <v>14</v>
      </c>
      <c r="B14" t="s">
        <v>15</v>
      </c>
      <c r="C14" t="s">
        <v>8</v>
      </c>
      <c r="D14">
        <v>1.3</v>
      </c>
      <c r="H14" t="s">
        <v>16</v>
      </c>
      <c r="I14" s="1" t="s">
        <v>17</v>
      </c>
      <c r="J14" s="2">
        <f>($D$12-$D$13)*((J10-$D$10)/($D$11-$D$10))</f>
        <v>15</v>
      </c>
      <c r="K14" s="2">
        <f t="shared" ref="K14:U14" si="19">($D$12-$D$13)*((K10-$D$10)/($D$11-$D$10))</f>
        <v>13.714285714285714</v>
      </c>
      <c r="L14" s="2">
        <f t="shared" si="19"/>
        <v>12.428571428571429</v>
      </c>
      <c r="M14" s="2">
        <f t="shared" si="19"/>
        <v>11.142857142857142</v>
      </c>
      <c r="N14" s="2">
        <f t="shared" si="19"/>
        <v>9.8571428571428577</v>
      </c>
      <c r="O14" s="2">
        <f t="shared" si="19"/>
        <v>8.5714285714285712</v>
      </c>
      <c r="P14" s="2">
        <f t="shared" si="19"/>
        <v>7.2857142857142856</v>
      </c>
      <c r="Q14" s="2">
        <f t="shared" si="19"/>
        <v>6</v>
      </c>
      <c r="R14" s="2">
        <f t="shared" si="19"/>
        <v>4.7142857142857144</v>
      </c>
      <c r="S14" s="2">
        <f t="shared" si="19"/>
        <v>3.4285714285714284</v>
      </c>
      <c r="T14" s="2">
        <f t="shared" si="19"/>
        <v>2.1428571428571428</v>
      </c>
      <c r="U14" s="2">
        <f t="shared" si="19"/>
        <v>0.8571428571428571</v>
      </c>
    </row>
    <row r="15" spans="1:21" ht="15" customHeight="1"/>
    <row r="17" spans="1:21">
      <c r="A17" s="3" t="s">
        <v>22</v>
      </c>
    </row>
    <row r="18" spans="1:21">
      <c r="A18" t="s">
        <v>0</v>
      </c>
      <c r="B18" t="s">
        <v>1</v>
      </c>
      <c r="C18" t="s">
        <v>8</v>
      </c>
      <c r="D18">
        <v>20</v>
      </c>
      <c r="E18" t="s">
        <v>9</v>
      </c>
      <c r="H18" t="s">
        <v>11</v>
      </c>
      <c r="I18" t="s">
        <v>13</v>
      </c>
      <c r="J18">
        <f>D19</f>
        <v>-15</v>
      </c>
      <c r="K18">
        <f>J18+3</f>
        <v>-12</v>
      </c>
      <c r="L18">
        <f t="shared" ref="L18" si="20">K18+3</f>
        <v>-9</v>
      </c>
      <c r="M18">
        <f t="shared" ref="M18" si="21">L18+3</f>
        <v>-6</v>
      </c>
      <c r="N18">
        <f t="shared" ref="N18" si="22">M18+3</f>
        <v>-3</v>
      </c>
      <c r="O18">
        <f t="shared" ref="O18" si="23">N18+3</f>
        <v>0</v>
      </c>
      <c r="P18">
        <f t="shared" ref="P18" si="24">O18+3</f>
        <v>3</v>
      </c>
      <c r="Q18">
        <f t="shared" ref="Q18" si="25">P18+3</f>
        <v>6</v>
      </c>
      <c r="R18">
        <f t="shared" ref="R18" si="26">Q18+3</f>
        <v>9</v>
      </c>
      <c r="S18">
        <f t="shared" ref="S18" si="27">R18+3</f>
        <v>12</v>
      </c>
      <c r="T18">
        <f t="shared" ref="T18" si="28">S18+3</f>
        <v>15</v>
      </c>
      <c r="U18">
        <f t="shared" ref="U18" si="29">T18+3</f>
        <v>18</v>
      </c>
    </row>
    <row r="19" spans="1:21">
      <c r="A19" t="s">
        <v>2</v>
      </c>
      <c r="B19" t="s">
        <v>5</v>
      </c>
      <c r="C19" t="s">
        <v>8</v>
      </c>
      <c r="D19">
        <v>-15</v>
      </c>
      <c r="E19" t="s">
        <v>9</v>
      </c>
      <c r="H19" t="s">
        <v>20</v>
      </c>
      <c r="I19" t="s">
        <v>18</v>
      </c>
      <c r="J19" s="2">
        <f>J21+J22/2</f>
        <v>90</v>
      </c>
      <c r="K19" s="2">
        <f t="shared" ref="K19:U19" si="30">K21+K22/2</f>
        <v>85.146241981785465</v>
      </c>
      <c r="L19" s="2">
        <f t="shared" si="30"/>
        <v>80.204931708289863</v>
      </c>
      <c r="M19" s="2">
        <f t="shared" si="30"/>
        <v>75.164748718020959</v>
      </c>
      <c r="N19" s="2">
        <f t="shared" si="30"/>
        <v>70.011402073540651</v>
      </c>
      <c r="O19" s="2">
        <f t="shared" si="30"/>
        <v>64.72634766871019</v>
      </c>
      <c r="P19" s="2">
        <f t="shared" si="30"/>
        <v>59.284665387317823</v>
      </c>
      <c r="Q19" s="2">
        <f t="shared" si="30"/>
        <v>53.651287201442599</v>
      </c>
      <c r="R19" s="2">
        <f t="shared" si="30"/>
        <v>47.773621943238915</v>
      </c>
      <c r="S19" s="2">
        <f t="shared" si="30"/>
        <v>41.565011841232824</v>
      </c>
      <c r="T19" s="2">
        <f t="shared" si="30"/>
        <v>34.858565934026153</v>
      </c>
      <c r="U19" s="2">
        <f t="shared" si="30"/>
        <v>27.208372308012475</v>
      </c>
    </row>
    <row r="20" spans="1:21">
      <c r="A20" t="s">
        <v>3</v>
      </c>
      <c r="B20" t="s">
        <v>6</v>
      </c>
      <c r="C20" t="s">
        <v>8</v>
      </c>
      <c r="D20" s="3">
        <v>90</v>
      </c>
      <c r="E20" s="3" t="s">
        <v>9</v>
      </c>
      <c r="H20" t="s">
        <v>21</v>
      </c>
      <c r="I20" t="s">
        <v>19</v>
      </c>
      <c r="J20" s="2">
        <f>J21-J22/2</f>
        <v>70</v>
      </c>
      <c r="K20" s="2">
        <f t="shared" ref="K20:U20" si="31">K21-K22/2</f>
        <v>66.860527696071188</v>
      </c>
      <c r="L20" s="2">
        <f t="shared" si="31"/>
        <v>63.633503136861286</v>
      </c>
      <c r="M20" s="2">
        <f t="shared" si="31"/>
        <v>60.307605860878098</v>
      </c>
      <c r="N20" s="2">
        <f t="shared" si="31"/>
        <v>56.868544930683512</v>
      </c>
      <c r="O20" s="2">
        <f t="shared" si="31"/>
        <v>53.297776240138766</v>
      </c>
      <c r="P20" s="2">
        <f t="shared" si="31"/>
        <v>49.570379673032114</v>
      </c>
      <c r="Q20" s="2">
        <f t="shared" si="31"/>
        <v>45.651287201442599</v>
      </c>
      <c r="R20" s="2">
        <f t="shared" si="31"/>
        <v>41.487907657524623</v>
      </c>
      <c r="S20" s="2">
        <f t="shared" si="31"/>
        <v>36.993583269804255</v>
      </c>
      <c r="T20" s="2">
        <f t="shared" si="31"/>
        <v>32.001423076883292</v>
      </c>
      <c r="U20" s="2">
        <f t="shared" si="31"/>
        <v>26.065515165155329</v>
      </c>
    </row>
    <row r="21" spans="1:21">
      <c r="A21" t="s">
        <v>4</v>
      </c>
      <c r="B21" t="s">
        <v>7</v>
      </c>
      <c r="C21" t="s">
        <v>8</v>
      </c>
      <c r="D21" s="3">
        <v>70</v>
      </c>
      <c r="E21" s="3" t="s">
        <v>9</v>
      </c>
      <c r="H21" t="s">
        <v>10</v>
      </c>
      <c r="I21" t="s">
        <v>12</v>
      </c>
      <c r="J21" s="2">
        <f>$D$18+(($D$20+$D$21)/2-$D$18)*(((J18-$D$18)/($D$19-$D$18))^(1/$D$22))</f>
        <v>80</v>
      </c>
      <c r="K21" s="2">
        <f t="shared" ref="K21:U21" si="32">$D$18+(($D$20+$D$21)/2-$D$18)*(((K18-$D$18)/($D$19-$D$18))^(1/$D$22))</f>
        <v>76.003384838928326</v>
      </c>
      <c r="L21" s="2">
        <f t="shared" si="32"/>
        <v>71.919217422575571</v>
      </c>
      <c r="M21" s="2">
        <f t="shared" si="32"/>
        <v>67.736177289449529</v>
      </c>
      <c r="N21" s="2">
        <f t="shared" si="32"/>
        <v>63.439973502112082</v>
      </c>
      <c r="O21" s="2">
        <f t="shared" si="32"/>
        <v>59.012061954424482</v>
      </c>
      <c r="P21" s="2">
        <f t="shared" si="32"/>
        <v>54.427522530174969</v>
      </c>
      <c r="Q21" s="2">
        <f t="shared" si="32"/>
        <v>49.651287201442599</v>
      </c>
      <c r="R21" s="2">
        <f t="shared" si="32"/>
        <v>44.630764800381769</v>
      </c>
      <c r="S21" s="2">
        <f t="shared" si="32"/>
        <v>39.279297555518539</v>
      </c>
      <c r="T21" s="2">
        <f t="shared" si="32"/>
        <v>33.429994505454722</v>
      </c>
      <c r="U21" s="2">
        <f t="shared" si="32"/>
        <v>26.636943736583902</v>
      </c>
    </row>
    <row r="22" spans="1:21">
      <c r="A22" t="s">
        <v>14</v>
      </c>
      <c r="B22" t="s">
        <v>15</v>
      </c>
      <c r="C22" t="s">
        <v>8</v>
      </c>
      <c r="D22">
        <v>1.3</v>
      </c>
      <c r="H22" t="s">
        <v>16</v>
      </c>
      <c r="I22" s="1" t="s">
        <v>17</v>
      </c>
      <c r="J22" s="2">
        <f>($D$20-$D$21)*((J18-$D$18)/($D$19-$D$18))</f>
        <v>20</v>
      </c>
      <c r="K22" s="2">
        <f t="shared" ref="K22:U22" si="33">($D$20-$D$21)*((K18-$D$18)/($D$19-$D$18))</f>
        <v>18.285714285714285</v>
      </c>
      <c r="L22" s="2">
        <f t="shared" si="33"/>
        <v>16.571428571428573</v>
      </c>
      <c r="M22" s="2">
        <f t="shared" si="33"/>
        <v>14.857142857142858</v>
      </c>
      <c r="N22" s="2">
        <f t="shared" si="33"/>
        <v>13.142857142857142</v>
      </c>
      <c r="O22" s="2">
        <f t="shared" si="33"/>
        <v>11.428571428571427</v>
      </c>
      <c r="P22" s="2">
        <f t="shared" si="33"/>
        <v>9.7142857142857135</v>
      </c>
      <c r="Q22" s="2">
        <f t="shared" si="33"/>
        <v>8</v>
      </c>
      <c r="R22" s="2">
        <f t="shared" si="33"/>
        <v>6.2857142857142856</v>
      </c>
      <c r="S22" s="2">
        <f t="shared" si="33"/>
        <v>4.5714285714285712</v>
      </c>
      <c r="T22" s="2">
        <f t="shared" si="33"/>
        <v>2.8571428571428568</v>
      </c>
      <c r="U22" s="2">
        <f t="shared" si="33"/>
        <v>1.1428571428571428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</dc:creator>
  <cp:lastModifiedBy>Petr</cp:lastModifiedBy>
  <dcterms:created xsi:type="dcterms:W3CDTF">2016-10-26T09:22:08Z</dcterms:created>
  <dcterms:modified xsi:type="dcterms:W3CDTF">2016-11-02T13:12:43Z</dcterms:modified>
</cp:coreProperties>
</file>